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johnstephenkromer/Documents/GitHub/BeTH /BeTH/"/>
    </mc:Choice>
  </mc:AlternateContent>
  <xr:revisionPtr revIDLastSave="0" documentId="13_ncr:1_{719A5E35-77A4-8B46-AE40-E475A6FC3938}" xr6:coauthVersionLast="47" xr6:coauthVersionMax="47" xr10:uidLastSave="{00000000-0000-0000-0000-000000000000}"/>
  <bookViews>
    <workbookView xWindow="17740" yWindow="780" windowWidth="33940" windowHeight="23720" tabRatio="500" activeTab="6" xr2:uid="{00000000-000D-0000-FFFF-FFFF00000000}"/>
  </bookViews>
  <sheets>
    <sheet name="README" sheetId="1" r:id="rId1"/>
    <sheet name="Performance Measures" sheetId="2" r:id="rId2"/>
    <sheet name="Service Outcomes" sheetId="3" r:id="rId3"/>
    <sheet name="Cost-Effectiveness" sheetId="4" r:id="rId4"/>
    <sheet name="Budget vs Actual" sheetId="5" r:id="rId5"/>
    <sheet name="By Function (5-yr)" sheetId="6" r:id="rId6"/>
    <sheet name="Program Budgets" sheetId="7" r:id="rId7"/>
    <sheet name="Sources" sheetId="8" r:id="rId8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52" i="7" l="1"/>
  <c r="C52" i="7"/>
  <c r="G11" i="6"/>
  <c r="G10" i="6"/>
  <c r="G9" i="6"/>
  <c r="G8" i="6"/>
  <c r="G7" i="6"/>
  <c r="G6" i="6"/>
  <c r="G5" i="6"/>
  <c r="E9" i="5"/>
  <c r="F8" i="5"/>
  <c r="E8" i="5"/>
  <c r="E7" i="5"/>
  <c r="F6" i="5"/>
  <c r="E6" i="5"/>
  <c r="E5" i="5"/>
  <c r="F9" i="5" l="1"/>
  <c r="F5" i="5"/>
  <c r="F7" i="5"/>
</calcChain>
</file>

<file path=xl/sharedStrings.xml><?xml version="1.0" encoding="utf-8"?>
<sst xmlns="http://schemas.openxmlformats.org/spreadsheetml/2006/main" count="302" uniqueCount="248">
  <si>
    <t>Berkeley Outcomes &amp; Performance Review</t>
  </si>
  <si>
    <t>BeTH — turns the spending database into an outcomes database. Built 2026-06-17.</t>
  </si>
  <si>
    <t>PURPOSE</t>
  </si>
  <si>
    <t>Link Berkeley's spending to results: performance measures, real-world service outcomes, cost-effectiveness, multi-year budget-vs-actual variance, and program-level detail.</t>
  </si>
  <si>
    <t>THE HEADLINE</t>
  </si>
  <si>
    <t>Streets are the cleanest signal — and a warning: PCI has been flat at 56 for three straight years despite ~$18M/yr in paving. Spending is buying standstill, not improvement.</t>
  </si>
  <si>
    <t>HONEST CAVEAT</t>
  </si>
  <si>
    <t>Most City 'performance measures' are OUTPUTS (activity counts) dressed as outcomes. Fire, HHCS, and the Library publish no budget-book measures at all. Each measure here is labeled output vs outcome; weak metrics are flagged, not laundered.</t>
  </si>
  <si>
    <t>TABS</t>
  </si>
  <si>
    <t>Performance Measures | Service Outcomes | Cost-Effectiveness | Budget vs Actual | By Function (5-yr) | Program Budgets | Sources</t>
  </si>
  <si>
    <t>Performance Measures &amp; Strategic Plan</t>
  </si>
  <si>
    <t>9 Strategic Plan goals (2018). Department measures labeled OUTPUT vs OUTCOME. Fire/HHCS/Library publish none.</t>
  </si>
  <si>
    <t>Strategic Plan goals:</t>
  </si>
  <si>
    <t>1. Affordable housing &amp; support for the vulnerable</t>
  </si>
  <si>
    <t>2. Climate leadership &amp; environmental justice</t>
  </si>
  <si>
    <t>3. Social &amp; racial equity</t>
  </si>
  <si>
    <t>4. Efficient, financially-healthy City government</t>
  </si>
  <si>
    <t>5. State-of-the-art, well-maintained infrastructure</t>
  </si>
  <si>
    <t>6. Dynamic, sustainable, locally-based economy</t>
  </si>
  <si>
    <t>7. Resilient, safe, connected, prepared City</t>
  </si>
  <si>
    <t>8. Customer-focused, accessible service</t>
  </si>
  <si>
    <t>9. Attract &amp; retain a talented, diverse workforce</t>
  </si>
  <si>
    <t>Department</t>
  </si>
  <si>
    <t>Measure</t>
  </si>
  <si>
    <t>Recent value</t>
  </si>
  <si>
    <t>Type</t>
  </si>
  <si>
    <t>Public Works</t>
  </si>
  <si>
    <t>Pavement Condition Index</t>
  </si>
  <si>
    <t>56 (target up)</t>
  </si>
  <si>
    <t>OUTCOME</t>
  </si>
  <si>
    <t>3-yr avg fatalities/severe injuries on City streets</t>
  </si>
  <si>
    <t>4.9 fatal / 49.7 severe</t>
  </si>
  <si>
    <t>% waste diverted from landfill</t>
  </si>
  <si>
    <t>74%</t>
  </si>
  <si>
    <t>% commute trips solo-vehicle</t>
  </si>
  <si>
    <t>33%</t>
  </si>
  <si>
    <t>Avg days to abate illegal dumping</t>
  </si>
  <si>
    <t>4.58 days</t>
  </si>
  <si>
    <t>Police</t>
  </si>
  <si>
    <t>Traffic deaths / accidents</t>
  </si>
  <si>
    <t>0 deaths; 873 accidents</t>
  </si>
  <si>
    <t>Use of force rate</t>
  </si>
  <si>
    <t>0.05% of 63,791 calls</t>
  </si>
  <si>
    <t>External personnel complaints</t>
  </si>
  <si>
    <t>36 / 63,791 calls</t>
  </si>
  <si>
    <t>Planning &amp; Development</t>
  </si>
  <si>
    <t>Customer satisfaction</t>
  </si>
  <si>
    <t>81% courteous service</t>
  </si>
  <si>
    <t>Land-use permit turnaround (AUP)</t>
  </si>
  <si>
    <t>2.1-2.6 months</t>
  </si>
  <si>
    <t>Building plan-check turnaround</t>
  </si>
  <si>
    <t>21.2 days</t>
  </si>
  <si>
    <t>City Manager (incl. Homeless/Animal/EconDev)</t>
  </si>
  <si>
    <t>Animal shelter live release rate</t>
  </si>
  <si>
    <t>94.2%</t>
  </si>
  <si>
    <t>Rehousing rate (shelter offer -&gt; move-in)</t>
  </si>
  <si>
    <t>21% (target 20%)</t>
  </si>
  <si>
    <t>Encampment response time</t>
  </si>
  <si>
    <t>36 days (target 10) - MISSING target</t>
  </si>
  <si>
    <t>Information Technology (311)</t>
  </si>
  <si>
    <t>311 first-call resolution</t>
  </si>
  <si>
    <t>99.9%</t>
  </si>
  <si>
    <t>311 abandon rate</t>
  </si>
  <si>
    <t>31% external</t>
  </si>
  <si>
    <t>311 total interactions</t>
  </si>
  <si>
    <t>117,593</t>
  </si>
  <si>
    <t>OUTPUT</t>
  </si>
  <si>
    <t>Parks Rec &amp; Waterfront</t>
  </si>
  <si>
    <t>Community contacts</t>
  </si>
  <si>
    <t>54 communications / 35 meetings</t>
  </si>
  <si>
    <t>Fire debris removed from hills</t>
  </si>
  <si>
    <t>327 tons</t>
  </si>
  <si>
    <t>City Auditor</t>
  </si>
  <si>
    <t>Recommendations issued / implemented</t>
  </si>
  <si>
    <t>48 / 38</t>
  </si>
  <si>
    <t>MIXED</t>
  </si>
  <si>
    <t>Payroll accuracy</t>
  </si>
  <si>
    <t>Service-Level Outcomes (the denominators)</t>
  </si>
  <si>
    <t>Real-world results per service. These pair with spending to form cost-effectiveness.</t>
  </si>
  <si>
    <t>Service</t>
  </si>
  <si>
    <t>Metric</t>
  </si>
  <si>
    <t>Latest value</t>
  </si>
  <si>
    <t>Trend</t>
  </si>
  <si>
    <t>Conf.</t>
  </si>
  <si>
    <t>Flag</t>
  </si>
  <si>
    <t>Streets</t>
  </si>
  <si>
    <t>56</t>
  </si>
  <si>
    <t>FLAT 3 yrs (56/56/56)</t>
  </si>
  <si>
    <t>High</t>
  </si>
  <si>
    <t>Spending ~$18M/yr and PCI has not moved</t>
  </si>
  <si>
    <t>Sanitary sewer</t>
  </si>
  <si>
    <t>Category-1 overflows (SSOs)</t>
  </si>
  <si>
    <t>3 in 2023</t>
  </si>
  <si>
    <t>~3/yr, 12 over 5 yrs</t>
  </si>
  <si>
    <t>Met 4.2 mi/yr rehab only via catch-up; missed 2 annual targets</t>
  </si>
  <si>
    <t>Fire/EMS</t>
  </si>
  <si>
    <t>Response time vs standard</t>
  </si>
  <si>
    <t>Below national best practice (Citygate 2023)</t>
  </si>
  <si>
    <t>Deficient</t>
  </si>
  <si>
    <t>Moderate</t>
  </si>
  <si>
    <t>No published numeric compliance % - data gap</t>
  </si>
  <si>
    <t>P1 median response / staffing</t>
  </si>
  <si>
    <t>7 min; 154 of 181 sworn; 21 of 41 dispatch</t>
  </si>
  <si>
    <t>Violent crime down sharply 2024</t>
  </si>
  <si>
    <t>Dispatch ~half-staffed</t>
  </si>
  <si>
    <t>Homeless</t>
  </si>
  <si>
    <t>PIT count / housed</t>
  </si>
  <si>
    <t>880 PIT (2025); 1,183 housed since 2021; 320 beds</t>
  </si>
  <si>
    <t>PIT +4% (first uptick)</t>
  </si>
  <si>
    <t>High/Moderate</t>
  </si>
  <si>
    <t>~$35M/yr (incl Measure P)</t>
  </si>
  <si>
    <t>Library</t>
  </si>
  <si>
    <t>Annual visits</t>
  </si>
  <si>
    <t>618,074</t>
  </si>
  <si>
    <t>Down from ~1M (2014)</t>
  </si>
  <si>
    <t>Separate dept/tax</t>
  </si>
  <si>
    <t>Parks</t>
  </si>
  <si>
    <t>Condition/usage index</t>
  </si>
  <si>
    <t>NOT FOUND</t>
  </si>
  <si>
    <t>-</t>
  </si>
  <si>
    <t>No outcome metric published</t>
  </si>
  <si>
    <t>Cost-Effectiveness: $ vs Outcome</t>
  </si>
  <si>
    <t>Most ratios are cost-per-OUTPUT (per call), not true cost-per-OUTCOME — labeled. Streets is the cleanest outcome read.</t>
  </si>
  <si>
    <t>Annual cost</t>
  </si>
  <si>
    <t>Outcome / output</t>
  </si>
  <si>
    <t>$ per unit</t>
  </si>
  <si>
    <t>Verdict</t>
  </si>
  <si>
    <t>~$18M/yr paving</t>
  </si>
  <si>
    <t>PCI 56, FLAT 3 yrs</t>
  </si>
  <si>
    <t>$ spent buys ZERO PCI gain</t>
  </si>
  <si>
    <t>Spending to stand still - the headline cost-effectiveness failure</t>
  </si>
  <si>
    <t>$91.7M</t>
  </si>
  <si>
    <t>61,666 calls; 7-min P1</t>
  </si>
  <si>
    <t>~$1,487 per call for service</t>
  </si>
  <si>
    <t>Fast response; dispatch half-staffed</t>
  </si>
  <si>
    <t>$73.5M</t>
  </si>
  <si>
    <t>~16,000 calls</t>
  </si>
  <si>
    <t>~$4,594 per call</t>
  </si>
  <si>
    <t>Response times below best practice</t>
  </si>
  <si>
    <t>~$19.9M</t>
  </si>
  <si>
    <t>3 SSOs/yr; 4.2 mi rehab</t>
  </si>
  <si>
    <t>~$4.7M per mile rehabbed</t>
  </si>
  <si>
    <t>Compliant but missed annual targets</t>
  </si>
  <si>
    <t>~$35M (incl Measure P)</t>
  </si>
  <si>
    <t>880 PIT; 1,183 housed since 2021</t>
  </si>
  <si>
    <t>~$39,800 per person in PIT count/yr</t>
  </si>
  <si>
    <t>PIT ticked up +4% in 2025</t>
  </si>
  <si>
    <t>Mental Health (HHCS)</t>
  </si>
  <si>
    <t>$26.6M</t>
  </si>
  <si>
    <t>No published outcome metric</t>
  </si>
  <si>
    <t>n/a</t>
  </si>
  <si>
    <t>No outcome measure - gap</t>
  </si>
  <si>
    <t>General Fund: Budget vs Actual (FY2020–FY2024)</t>
  </si>
  <si>
    <t>From audited ACFRs. Variance and % are live formulas. Positive = underspent.</t>
  </si>
  <si>
    <t>FY</t>
  </si>
  <si>
    <t>Original Budget</t>
  </si>
  <si>
    <t>Final Budget</t>
  </si>
  <si>
    <t>Actual</t>
  </si>
  <si>
    <t>Variance $</t>
  </si>
  <si>
    <t>Variance %</t>
  </si>
  <si>
    <t>2020</t>
  </si>
  <si>
    <t>2021</t>
  </si>
  <si>
    <t>2022</t>
  </si>
  <si>
    <t>2023</t>
  </si>
  <si>
    <t>2024</t>
  </si>
  <si>
    <t>Finding: GF underspent its final budget EVERY year (mostly salary savings/vacancies); FY2023 by $33M. Public safety is the one function that chronically runs over (OT).</t>
  </si>
  <si>
    <t>Actual Expenditures by Function, FY2020–FY2024 (all governmental funds)</t>
  </si>
  <si>
    <t>From FY2024 ACFR Schedule IV. 5-yr change is a live formula.</t>
  </si>
  <si>
    <t>Function</t>
  </si>
  <si>
    <t>FY2020</t>
  </si>
  <si>
    <t>FY2021</t>
  </si>
  <si>
    <t>FY2022</t>
  </si>
  <si>
    <t>FY2023</t>
  </si>
  <si>
    <t>FY2024</t>
  </si>
  <si>
    <t>5-yr change %</t>
  </si>
  <si>
    <t>General government</t>
  </si>
  <si>
    <t>Public safety</t>
  </si>
  <si>
    <t>Highways &amp; streets</t>
  </si>
  <si>
    <t>Health &amp; welfare</t>
  </si>
  <si>
    <t>Culture-recreation</t>
  </si>
  <si>
    <t>Community development &amp; housing</t>
  </si>
  <si>
    <t>Economic development</t>
  </si>
  <si>
    <t>Program / Division Budgets (FY2025–FY2026 Adopted, all funds)</t>
  </si>
  <si>
    <t>The level below department — for line-item review. Source: FY25-26 Adopted Budget 'By Division' tables.</t>
  </si>
  <si>
    <t>Program / Division</t>
  </si>
  <si>
    <t>FY2025 $</t>
  </si>
  <si>
    <t>FY2026 $</t>
  </si>
  <si>
    <t>Police  (302.0 FTE)</t>
  </si>
  <si>
    <t>Office of the Police Chief (cost-alloc credit)</t>
  </si>
  <si>
    <t>Police Operations (Patrol)</t>
  </si>
  <si>
    <t>Police Investigations</t>
  </si>
  <si>
    <t>Professional Standards</t>
  </si>
  <si>
    <t>Support Services (Dispatch, Records)</t>
  </si>
  <si>
    <t>Fire  (202.0 FTE)</t>
  </si>
  <si>
    <t>Office of the Fire Chief</t>
  </si>
  <si>
    <t>Fire Operations (Suppression/EMS/Training)</t>
  </si>
  <si>
    <t>Fire Prevention</t>
  </si>
  <si>
    <t>Special Operations / OES</t>
  </si>
  <si>
    <t>Wildland Urban Interface (WUI)</t>
  </si>
  <si>
    <t>HHCS  (248.2 FTE)</t>
  </si>
  <si>
    <t>Office of the HHCS Director</t>
  </si>
  <si>
    <t>Environmental Health</t>
  </si>
  <si>
    <t>Mental Health</t>
  </si>
  <si>
    <t>Housing &amp; Community Services (incl. Homeless)</t>
  </si>
  <si>
    <t>Aging Services</t>
  </si>
  <si>
    <t>Public Health</t>
  </si>
  <si>
    <t>Community Funding (agency grants)</t>
  </si>
  <si>
    <t>Public Works  (349.94 FTE)</t>
  </si>
  <si>
    <t>Office of the PW Director</t>
  </si>
  <si>
    <t>Transportation</t>
  </si>
  <si>
    <t>General Engineering (incl. sewer/storm ops)</t>
  </si>
  <si>
    <t>Facilities Management</t>
  </si>
  <si>
    <t>Streets &amp; Sanitation</t>
  </si>
  <si>
    <t>Equipment Management (Fleet)</t>
  </si>
  <si>
    <t>Zero Waste</t>
  </si>
  <si>
    <t>Parks Rec &amp; Waterfront  (113.0 FTE)</t>
  </si>
  <si>
    <t>PRW Director</t>
  </si>
  <si>
    <t>Recreation (incl. Camps)</t>
  </si>
  <si>
    <t>Waterfront (Marina)</t>
  </si>
  <si>
    <t>Capital Improvement</t>
  </si>
  <si>
    <t>Planning &amp; Development  (108.89 FTE)</t>
  </si>
  <si>
    <t>Office of the P&amp;D Director</t>
  </si>
  <si>
    <t>Toxics Management</t>
  </si>
  <si>
    <t>Energy &amp; Sustainable Development</t>
  </si>
  <si>
    <t>Land Use Planning</t>
  </si>
  <si>
    <t>Building &amp; Safety</t>
  </si>
  <si>
    <t>City Manager's Office  (56.0 FTE)</t>
  </si>
  <si>
    <t>Administration</t>
  </si>
  <si>
    <t>Neighborhood Services</t>
  </si>
  <si>
    <t>Animal Care Services</t>
  </si>
  <si>
    <t>Budget &amp; Fiscal Management</t>
  </si>
  <si>
    <t>Economic Development</t>
  </si>
  <si>
    <t>2020 Vision</t>
  </si>
  <si>
    <t>Sources</t>
  </si>
  <si>
    <t>FY25-26 Adopted Budget (measures, programs)</t>
  </si>
  <si>
    <t>https://berkeleyca.gov/sites/default/files/documents/FY-2025-2026-Proposed-Biennial-Budget.pdf</t>
  </si>
  <si>
    <t>Strategic Plan</t>
  </si>
  <si>
    <t>https://berkeleyca.gov/your-government/our-work/strategic-plan</t>
  </si>
  <si>
    <t>ACFR FY2024 (budget vs actual, by function)</t>
  </si>
  <si>
    <t>https://berkeleyca.gov/sites/default/files/documents/annual-comprehensive-financial-report-fy2024.pdf</t>
  </si>
  <si>
    <t>MTC Pavement Condition 2024 (PCI 56)</t>
  </si>
  <si>
    <t>https://mtc.ca.gov/sites/default/files/documents/2025-11/%20PCI_table_2024_data_11-10-2025.pdf</t>
  </si>
  <si>
    <t>BPD 2024 Annual Report (police outcomes)</t>
  </si>
  <si>
    <t>https://berkeleyca.gov/sites/default/files/documents/BPD%202024%20Annual%20Report.pdf</t>
  </si>
  <si>
    <t>SF Bay RWQCB (sewer overflows)</t>
  </si>
  <si>
    <t>https://www.waterboards.ca.gov/rwqcb2/</t>
  </si>
  <si>
    <t>Comprehensive Summary of Homeless Response (2025)</t>
  </si>
  <si>
    <t>https://berkeleyca.gov/sites/default/files/documents/2025-07-29%20Special%20Item%2002a%20Comprehensive%20Summary%20of%20Berkeley%E2%80%99s%20Homeless%20Response.pdf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</si>
</sst>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\$#,##0;&quot;($&quot;#,##0\);\-"/>
    <numFmt numFmtId="165" formatCode="0.0%"/>
    <numFmt numFmtId="168" formatCode="_(&quot;$&quot;* #,##0_);_(&quot;$&quot;* \(#,##0\);_(&quot;$&quot;* &quot;-&quot;??_);_(@_)"/>
  </numFmts>
  <fonts count="11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b/>
      <sz val="14"/>
      <name val="Arial"/>
      <family val="2"/>
    </font>
    <font>
      <i/>
      <sz val="9"/>
      <color rgb="FF555555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563C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1F3864"/>
        <bgColor rgb="FF333333"/>
      </patternFill>
    </fill>
    <fill>
      <patternFill patternType="solid">
        <fgColor rgb="FFD9EAD3"/>
        <bgColor rgb="FFD9E1F2"/>
      </patternFill>
    </fill>
    <fill>
      <patternFill patternType="solid">
        <fgColor rgb="FFF4CCCC"/>
        <bgColor rgb="FFD9E1F2"/>
      </patternFill>
    </fill>
    <fill>
      <patternFill patternType="solid">
        <fgColor rgb="FFD9E1F2"/>
        <bgColor rgb="FFD9EAD3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44" fontId="1" fillId="0" borderId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Border="1" applyAlignment="1">
      <alignment vertical="top" wrapText="1"/>
    </xf>
    <xf numFmtId="0" fontId="8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/>
    <xf numFmtId="165" fontId="5" fillId="0" borderId="1" xfId="0" applyNumberFormat="1" applyFont="1" applyBorder="1"/>
    <xf numFmtId="0" fontId="5" fillId="0" borderId="1" xfId="0" applyFont="1" applyBorder="1"/>
    <xf numFmtId="0" fontId="9" fillId="6" borderId="1" xfId="0" applyFont="1" applyFill="1" applyBorder="1"/>
    <xf numFmtId="0" fontId="0" fillId="6" borderId="1" xfId="0" applyFill="1" applyBorder="1"/>
    <xf numFmtId="0" fontId="0" fillId="0" borderId="1" xfId="0" applyBorder="1"/>
    <xf numFmtId="164" fontId="7" fillId="0" borderId="1" xfId="0" applyNumberFormat="1" applyFont="1" applyBorder="1"/>
    <xf numFmtId="0" fontId="5" fillId="0" borderId="0" xfId="0" applyFont="1"/>
    <xf numFmtId="0" fontId="10" fillId="0" borderId="0" xfId="0" applyFont="1"/>
    <xf numFmtId="168" fontId="1" fillId="0" borderId="0" xfId="1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F4CCCC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showGridLines="0" zoomScale="170" zoomScaleNormal="170" workbookViewId="0"/>
  </sheetViews>
  <sheetFormatPr baseColWidth="10" defaultColWidth="8.6640625" defaultRowHeight="15" x14ac:dyDescent="0.2"/>
  <cols>
    <col min="1" max="1" width="22" customWidth="1"/>
    <col min="2" max="2" width="104" customWidth="1"/>
  </cols>
  <sheetData>
    <row r="1" spans="1:2" ht="18" x14ac:dyDescent="0.2">
      <c r="A1" s="2" t="s">
        <v>0</v>
      </c>
    </row>
    <row r="2" spans="1:2" x14ac:dyDescent="0.2">
      <c r="A2" s="3" t="s">
        <v>1</v>
      </c>
    </row>
    <row r="4" spans="1:2" ht="54" customHeight="1" x14ac:dyDescent="0.2">
      <c r="A4" s="4" t="s">
        <v>2</v>
      </c>
      <c r="B4" s="5" t="s">
        <v>3</v>
      </c>
    </row>
    <row r="5" spans="1:2" ht="54" customHeight="1" x14ac:dyDescent="0.2">
      <c r="A5" s="4" t="s">
        <v>4</v>
      </c>
      <c r="B5" s="6" t="s">
        <v>5</v>
      </c>
    </row>
    <row r="6" spans="1:2" ht="54" customHeight="1" x14ac:dyDescent="0.2">
      <c r="A6" s="4" t="s">
        <v>6</v>
      </c>
      <c r="B6" s="5" t="s">
        <v>7</v>
      </c>
    </row>
    <row r="7" spans="1:2" ht="54" customHeight="1" x14ac:dyDescent="0.2">
      <c r="A7" s="4" t="s">
        <v>8</v>
      </c>
      <c r="B7" s="5" t="s">
        <v>9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6"/>
  <sheetViews>
    <sheetView showGridLines="0" zoomScale="140" zoomScaleNormal="140" workbookViewId="0">
      <pane ySplit="15" topLeftCell="A16" activePane="bottomLeft" state="frozen"/>
      <selection pane="bottomLeft"/>
    </sheetView>
  </sheetViews>
  <sheetFormatPr baseColWidth="10" defaultColWidth="8.6640625" defaultRowHeight="15" x14ac:dyDescent="0.2"/>
  <cols>
    <col min="1" max="1" width="26" customWidth="1"/>
    <col min="2" max="2" width="40" customWidth="1"/>
    <col min="3" max="3" width="30" customWidth="1"/>
    <col min="4" max="4" width="12" customWidth="1"/>
  </cols>
  <sheetData>
    <row r="1" spans="1:4" ht="18" x14ac:dyDescent="0.2">
      <c r="A1" s="2" t="s">
        <v>10</v>
      </c>
    </row>
    <row r="2" spans="1:4" x14ac:dyDescent="0.2">
      <c r="A2" s="3" t="s">
        <v>11</v>
      </c>
    </row>
    <row r="4" spans="1:4" x14ac:dyDescent="0.2">
      <c r="A4" s="4" t="s">
        <v>12</v>
      </c>
    </row>
    <row r="5" spans="1:4" ht="28" x14ac:dyDescent="0.2">
      <c r="A5" s="5" t="s">
        <v>13</v>
      </c>
    </row>
    <row r="6" spans="1:4" ht="28" x14ac:dyDescent="0.2">
      <c r="A6" s="5" t="s">
        <v>14</v>
      </c>
    </row>
    <row r="7" spans="1:4" x14ac:dyDescent="0.2">
      <c r="A7" s="5" t="s">
        <v>15</v>
      </c>
    </row>
    <row r="8" spans="1:4" ht="28" x14ac:dyDescent="0.2">
      <c r="A8" s="5" t="s">
        <v>16</v>
      </c>
    </row>
    <row r="9" spans="1:4" ht="28" x14ac:dyDescent="0.2">
      <c r="A9" s="5" t="s">
        <v>17</v>
      </c>
    </row>
    <row r="10" spans="1:4" ht="28" x14ac:dyDescent="0.2">
      <c r="A10" s="5" t="s">
        <v>18</v>
      </c>
    </row>
    <row r="11" spans="1:4" ht="28" x14ac:dyDescent="0.2">
      <c r="A11" s="5" t="s">
        <v>19</v>
      </c>
    </row>
    <row r="12" spans="1:4" ht="28" x14ac:dyDescent="0.2">
      <c r="A12" s="5" t="s">
        <v>20</v>
      </c>
    </row>
    <row r="13" spans="1:4" ht="28" x14ac:dyDescent="0.2">
      <c r="A13" s="5" t="s">
        <v>21</v>
      </c>
    </row>
    <row r="15" spans="1:4" x14ac:dyDescent="0.2">
      <c r="A15" s="7" t="s">
        <v>22</v>
      </c>
      <c r="B15" s="7" t="s">
        <v>23</v>
      </c>
      <c r="C15" s="7" t="s">
        <v>24</v>
      </c>
      <c r="D15" s="7" t="s">
        <v>25</v>
      </c>
    </row>
    <row r="16" spans="1:4" x14ac:dyDescent="0.2">
      <c r="A16" s="8" t="s">
        <v>26</v>
      </c>
      <c r="B16" s="9" t="s">
        <v>27</v>
      </c>
      <c r="C16" s="9" t="s">
        <v>28</v>
      </c>
      <c r="D16" s="10" t="s">
        <v>29</v>
      </c>
    </row>
    <row r="17" spans="1:4" x14ac:dyDescent="0.2">
      <c r="A17" s="8" t="s">
        <v>26</v>
      </c>
      <c r="B17" s="9" t="s">
        <v>30</v>
      </c>
      <c r="C17" s="9" t="s">
        <v>31</v>
      </c>
      <c r="D17" s="10" t="s">
        <v>29</v>
      </c>
    </row>
    <row r="18" spans="1:4" x14ac:dyDescent="0.2">
      <c r="A18" s="8" t="s">
        <v>26</v>
      </c>
      <c r="B18" s="9" t="s">
        <v>32</v>
      </c>
      <c r="C18" s="9" t="s">
        <v>33</v>
      </c>
      <c r="D18" s="10" t="s">
        <v>29</v>
      </c>
    </row>
    <row r="19" spans="1:4" x14ac:dyDescent="0.2">
      <c r="A19" s="8" t="s">
        <v>26</v>
      </c>
      <c r="B19" s="9" t="s">
        <v>34</v>
      </c>
      <c r="C19" s="9" t="s">
        <v>35</v>
      </c>
      <c r="D19" s="10" t="s">
        <v>29</v>
      </c>
    </row>
    <row r="20" spans="1:4" x14ac:dyDescent="0.2">
      <c r="A20" s="8" t="s">
        <v>26</v>
      </c>
      <c r="B20" s="9" t="s">
        <v>36</v>
      </c>
      <c r="C20" s="9" t="s">
        <v>37</v>
      </c>
      <c r="D20" s="10" t="s">
        <v>29</v>
      </c>
    </row>
    <row r="21" spans="1:4" x14ac:dyDescent="0.2">
      <c r="A21" s="8" t="s">
        <v>38</v>
      </c>
      <c r="B21" s="9" t="s">
        <v>39</v>
      </c>
      <c r="C21" s="9" t="s">
        <v>40</v>
      </c>
      <c r="D21" s="10" t="s">
        <v>29</v>
      </c>
    </row>
    <row r="22" spans="1:4" x14ac:dyDescent="0.2">
      <c r="A22" s="8" t="s">
        <v>38</v>
      </c>
      <c r="B22" s="9" t="s">
        <v>41</v>
      </c>
      <c r="C22" s="9" t="s">
        <v>42</v>
      </c>
      <c r="D22" s="10" t="s">
        <v>29</v>
      </c>
    </row>
    <row r="23" spans="1:4" x14ac:dyDescent="0.2">
      <c r="A23" s="8" t="s">
        <v>38</v>
      </c>
      <c r="B23" s="9" t="s">
        <v>43</v>
      </c>
      <c r="C23" s="9" t="s">
        <v>44</v>
      </c>
      <c r="D23" s="10" t="s">
        <v>29</v>
      </c>
    </row>
    <row r="24" spans="1:4" x14ac:dyDescent="0.2">
      <c r="A24" s="8" t="s">
        <v>45</v>
      </c>
      <c r="B24" s="9" t="s">
        <v>46</v>
      </c>
      <c r="C24" s="9" t="s">
        <v>47</v>
      </c>
      <c r="D24" s="10" t="s">
        <v>29</v>
      </c>
    </row>
    <row r="25" spans="1:4" x14ac:dyDescent="0.2">
      <c r="A25" s="8" t="s">
        <v>45</v>
      </c>
      <c r="B25" s="9" t="s">
        <v>48</v>
      </c>
      <c r="C25" s="9" t="s">
        <v>49</v>
      </c>
      <c r="D25" s="10" t="s">
        <v>29</v>
      </c>
    </row>
    <row r="26" spans="1:4" x14ac:dyDescent="0.2">
      <c r="A26" s="8" t="s">
        <v>45</v>
      </c>
      <c r="B26" s="9" t="s">
        <v>50</v>
      </c>
      <c r="C26" s="9" t="s">
        <v>51</v>
      </c>
      <c r="D26" s="10" t="s">
        <v>29</v>
      </c>
    </row>
    <row r="27" spans="1:4" x14ac:dyDescent="0.2">
      <c r="A27" s="8" t="s">
        <v>52</v>
      </c>
      <c r="B27" s="9" t="s">
        <v>53</v>
      </c>
      <c r="C27" s="9" t="s">
        <v>54</v>
      </c>
      <c r="D27" s="10" t="s">
        <v>29</v>
      </c>
    </row>
    <row r="28" spans="1:4" x14ac:dyDescent="0.2">
      <c r="A28" s="8" t="s">
        <v>52</v>
      </c>
      <c r="B28" s="9" t="s">
        <v>55</v>
      </c>
      <c r="C28" s="9" t="s">
        <v>56</v>
      </c>
      <c r="D28" s="10" t="s">
        <v>29</v>
      </c>
    </row>
    <row r="29" spans="1:4" x14ac:dyDescent="0.2">
      <c r="A29" s="8" t="s">
        <v>52</v>
      </c>
      <c r="B29" s="9" t="s">
        <v>57</v>
      </c>
      <c r="C29" s="9" t="s">
        <v>58</v>
      </c>
      <c r="D29" s="10" t="s">
        <v>29</v>
      </c>
    </row>
    <row r="30" spans="1:4" x14ac:dyDescent="0.2">
      <c r="A30" s="8" t="s">
        <v>59</v>
      </c>
      <c r="B30" s="9" t="s">
        <v>60</v>
      </c>
      <c r="C30" s="9" t="s">
        <v>61</v>
      </c>
      <c r="D30" s="10" t="s">
        <v>29</v>
      </c>
    </row>
    <row r="31" spans="1:4" x14ac:dyDescent="0.2">
      <c r="A31" s="8" t="s">
        <v>59</v>
      </c>
      <c r="B31" s="9" t="s">
        <v>62</v>
      </c>
      <c r="C31" s="9" t="s">
        <v>63</v>
      </c>
      <c r="D31" s="10" t="s">
        <v>29</v>
      </c>
    </row>
    <row r="32" spans="1:4" x14ac:dyDescent="0.2">
      <c r="A32" s="8" t="s">
        <v>59</v>
      </c>
      <c r="B32" s="9" t="s">
        <v>64</v>
      </c>
      <c r="C32" s="9" t="s">
        <v>65</v>
      </c>
      <c r="D32" s="11" t="s">
        <v>66</v>
      </c>
    </row>
    <row r="33" spans="1:4" x14ac:dyDescent="0.2">
      <c r="A33" s="8" t="s">
        <v>67</v>
      </c>
      <c r="B33" s="9" t="s">
        <v>68</v>
      </c>
      <c r="C33" s="9" t="s">
        <v>69</v>
      </c>
      <c r="D33" s="11" t="s">
        <v>66</v>
      </c>
    </row>
    <row r="34" spans="1:4" x14ac:dyDescent="0.2">
      <c r="A34" s="8" t="s">
        <v>67</v>
      </c>
      <c r="B34" s="9" t="s">
        <v>70</v>
      </c>
      <c r="C34" s="9" t="s">
        <v>71</v>
      </c>
      <c r="D34" s="11" t="s">
        <v>66</v>
      </c>
    </row>
    <row r="35" spans="1:4" x14ac:dyDescent="0.2">
      <c r="A35" s="8" t="s">
        <v>72</v>
      </c>
      <c r="B35" s="9" t="s">
        <v>73</v>
      </c>
      <c r="C35" s="9" t="s">
        <v>74</v>
      </c>
      <c r="D35" s="12" t="s">
        <v>75</v>
      </c>
    </row>
    <row r="36" spans="1:4" x14ac:dyDescent="0.2">
      <c r="A36" s="8" t="s">
        <v>72</v>
      </c>
      <c r="B36" s="9" t="s">
        <v>76</v>
      </c>
      <c r="C36" s="9" t="s">
        <v>61</v>
      </c>
      <c r="D36" s="10" t="s">
        <v>29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"/>
  <sheetViews>
    <sheetView showGridLines="0" zoomScale="170" zoomScaleNormal="170" workbookViewId="0">
      <pane ySplit="4" topLeftCell="A5" activePane="bottomLeft" state="frozen"/>
      <selection pane="bottomLeft" activeCell="C11" sqref="C11"/>
    </sheetView>
  </sheetViews>
  <sheetFormatPr baseColWidth="10" defaultColWidth="8.6640625" defaultRowHeight="15" x14ac:dyDescent="0.2"/>
  <cols>
    <col min="1" max="1" width="16" customWidth="1"/>
    <col min="2" max="2" width="24" customWidth="1"/>
    <col min="3" max="3" width="30" customWidth="1"/>
    <col min="4" max="4" width="22" customWidth="1"/>
    <col min="5" max="5" width="9" customWidth="1"/>
    <col min="6" max="6" width="40" customWidth="1"/>
  </cols>
  <sheetData>
    <row r="1" spans="1:6" ht="18" x14ac:dyDescent="0.2">
      <c r="A1" s="2" t="s">
        <v>77</v>
      </c>
    </row>
    <row r="2" spans="1:6" x14ac:dyDescent="0.2">
      <c r="A2" s="3" t="s">
        <v>78</v>
      </c>
    </row>
    <row r="4" spans="1:6" x14ac:dyDescent="0.2">
      <c r="A4" s="7" t="s">
        <v>79</v>
      </c>
      <c r="B4" s="7" t="s">
        <v>80</v>
      </c>
      <c r="C4" s="7" t="s">
        <v>81</v>
      </c>
      <c r="D4" s="7" t="s">
        <v>82</v>
      </c>
      <c r="E4" s="7" t="s">
        <v>83</v>
      </c>
      <c r="F4" s="7" t="s">
        <v>84</v>
      </c>
    </row>
    <row r="5" spans="1:6" x14ac:dyDescent="0.2">
      <c r="A5" s="13" t="s">
        <v>85</v>
      </c>
      <c r="B5" s="13" t="s">
        <v>27</v>
      </c>
      <c r="C5" s="13" t="s">
        <v>86</v>
      </c>
      <c r="D5" s="13" t="s">
        <v>87</v>
      </c>
      <c r="E5" s="13" t="s">
        <v>88</v>
      </c>
      <c r="F5" s="13" t="s">
        <v>89</v>
      </c>
    </row>
    <row r="6" spans="1:6" ht="26" x14ac:dyDescent="0.2">
      <c r="A6" s="9" t="s">
        <v>90</v>
      </c>
      <c r="B6" s="9" t="s">
        <v>91</v>
      </c>
      <c r="C6" s="9" t="s">
        <v>92</v>
      </c>
      <c r="D6" s="9" t="s">
        <v>93</v>
      </c>
      <c r="E6" s="9" t="s">
        <v>88</v>
      </c>
      <c r="F6" s="9" t="s">
        <v>94</v>
      </c>
    </row>
    <row r="7" spans="1:6" ht="26" x14ac:dyDescent="0.2">
      <c r="A7" s="9" t="s">
        <v>95</v>
      </c>
      <c r="B7" s="9" t="s">
        <v>96</v>
      </c>
      <c r="C7" s="9" t="s">
        <v>97</v>
      </c>
      <c r="D7" s="9" t="s">
        <v>98</v>
      </c>
      <c r="E7" s="9" t="s">
        <v>99</v>
      </c>
      <c r="F7" s="9" t="s">
        <v>100</v>
      </c>
    </row>
    <row r="8" spans="1:6" ht="26" x14ac:dyDescent="0.2">
      <c r="A8" s="9" t="s">
        <v>38</v>
      </c>
      <c r="B8" s="9" t="s">
        <v>101</v>
      </c>
      <c r="C8" s="9" t="s">
        <v>102</v>
      </c>
      <c r="D8" s="9" t="s">
        <v>103</v>
      </c>
      <c r="E8" s="9" t="s">
        <v>88</v>
      </c>
      <c r="F8" s="9" t="s">
        <v>104</v>
      </c>
    </row>
    <row r="9" spans="1:6" ht="26" x14ac:dyDescent="0.2">
      <c r="A9" s="9" t="s">
        <v>105</v>
      </c>
      <c r="B9" s="9" t="s">
        <v>106</v>
      </c>
      <c r="C9" s="9" t="s">
        <v>107</v>
      </c>
      <c r="D9" s="9" t="s">
        <v>108</v>
      </c>
      <c r="E9" s="9" t="s">
        <v>109</v>
      </c>
      <c r="F9" s="9" t="s">
        <v>110</v>
      </c>
    </row>
    <row r="10" spans="1:6" x14ac:dyDescent="0.2">
      <c r="A10" s="9" t="s">
        <v>111</v>
      </c>
      <c r="B10" s="9" t="s">
        <v>112</v>
      </c>
      <c r="C10" s="9" t="s">
        <v>113</v>
      </c>
      <c r="D10" s="9" t="s">
        <v>114</v>
      </c>
      <c r="E10" s="9" t="s">
        <v>99</v>
      </c>
      <c r="F10" s="9" t="s">
        <v>115</v>
      </c>
    </row>
    <row r="11" spans="1:6" x14ac:dyDescent="0.2">
      <c r="A11" s="9" t="s">
        <v>116</v>
      </c>
      <c r="B11" s="9" t="s">
        <v>117</v>
      </c>
      <c r="C11" s="9" t="s">
        <v>118</v>
      </c>
      <c r="D11" s="9" t="s">
        <v>119</v>
      </c>
      <c r="E11" s="9" t="s">
        <v>119</v>
      </c>
      <c r="F11" s="9" t="s">
        <v>120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showGridLines="0" zoomScale="170" zoomScaleNormal="170" workbookViewId="0">
      <pane ySplit="4" topLeftCell="A5" activePane="bottomLeft" state="frozen"/>
      <selection pane="bottomLeft"/>
    </sheetView>
  </sheetViews>
  <sheetFormatPr baseColWidth="10" defaultColWidth="8.6640625" defaultRowHeight="15" x14ac:dyDescent="0.2"/>
  <cols>
    <col min="1" max="1" width="18" customWidth="1"/>
    <col min="2" max="2" width="22" customWidth="1"/>
    <col min="3" max="3" width="26" customWidth="1"/>
    <col min="4" max="4" width="18" customWidth="1"/>
    <col min="5" max="5" width="11" customWidth="1"/>
    <col min="6" max="6" width="40" customWidth="1"/>
  </cols>
  <sheetData>
    <row r="1" spans="1:6" ht="18" x14ac:dyDescent="0.2">
      <c r="A1" s="2" t="s">
        <v>121</v>
      </c>
    </row>
    <row r="2" spans="1:6" x14ac:dyDescent="0.2">
      <c r="A2" s="3" t="s">
        <v>122</v>
      </c>
    </row>
    <row r="4" spans="1:6" x14ac:dyDescent="0.2">
      <c r="A4" s="7" t="s">
        <v>79</v>
      </c>
      <c r="B4" s="7" t="s">
        <v>123</v>
      </c>
      <c r="C4" s="7" t="s">
        <v>124</v>
      </c>
      <c r="D4" s="7" t="s">
        <v>125</v>
      </c>
      <c r="E4" s="7" t="s">
        <v>25</v>
      </c>
      <c r="F4" s="7" t="s">
        <v>126</v>
      </c>
    </row>
    <row r="5" spans="1:6" ht="26" x14ac:dyDescent="0.2">
      <c r="A5" s="14" t="s">
        <v>85</v>
      </c>
      <c r="B5" s="14" t="s">
        <v>127</v>
      </c>
      <c r="C5" s="14" t="s">
        <v>128</v>
      </c>
      <c r="D5" s="14" t="s">
        <v>129</v>
      </c>
      <c r="E5" s="14" t="s">
        <v>29</v>
      </c>
      <c r="F5" s="14" t="s">
        <v>130</v>
      </c>
    </row>
    <row r="6" spans="1:6" ht="26" x14ac:dyDescent="0.2">
      <c r="A6" s="9" t="s">
        <v>38</v>
      </c>
      <c r="B6" s="9" t="s">
        <v>131</v>
      </c>
      <c r="C6" s="9" t="s">
        <v>132</v>
      </c>
      <c r="D6" s="9" t="s">
        <v>133</v>
      </c>
      <c r="E6" s="9" t="s">
        <v>66</v>
      </c>
      <c r="F6" s="9" t="s">
        <v>134</v>
      </c>
    </row>
    <row r="7" spans="1:6" x14ac:dyDescent="0.2">
      <c r="A7" s="9" t="s">
        <v>95</v>
      </c>
      <c r="B7" s="9" t="s">
        <v>135</v>
      </c>
      <c r="C7" s="9" t="s">
        <v>136</v>
      </c>
      <c r="D7" s="9" t="s">
        <v>137</v>
      </c>
      <c r="E7" s="9" t="s">
        <v>66</v>
      </c>
      <c r="F7" s="9" t="s">
        <v>138</v>
      </c>
    </row>
    <row r="8" spans="1:6" ht="26" x14ac:dyDescent="0.2">
      <c r="A8" s="9" t="s">
        <v>90</v>
      </c>
      <c r="B8" s="9" t="s">
        <v>139</v>
      </c>
      <c r="C8" s="9" t="s">
        <v>140</v>
      </c>
      <c r="D8" s="9" t="s">
        <v>141</v>
      </c>
      <c r="E8" s="9" t="s">
        <v>66</v>
      </c>
      <c r="F8" s="9" t="s">
        <v>142</v>
      </c>
    </row>
    <row r="9" spans="1:6" ht="26" x14ac:dyDescent="0.2">
      <c r="A9" s="9" t="s">
        <v>105</v>
      </c>
      <c r="B9" s="9" t="s">
        <v>143</v>
      </c>
      <c r="C9" s="9" t="s">
        <v>144</v>
      </c>
      <c r="D9" s="9" t="s">
        <v>145</v>
      </c>
      <c r="E9" s="9" t="s">
        <v>66</v>
      </c>
      <c r="F9" s="9" t="s">
        <v>146</v>
      </c>
    </row>
    <row r="10" spans="1:6" x14ac:dyDescent="0.2">
      <c r="A10" s="9" t="s">
        <v>147</v>
      </c>
      <c r="B10" s="9" t="s">
        <v>148</v>
      </c>
      <c r="C10" s="9" t="s">
        <v>149</v>
      </c>
      <c r="D10" s="9" t="s">
        <v>150</v>
      </c>
      <c r="E10" s="9" t="s">
        <v>119</v>
      </c>
      <c r="F10" s="9" t="s">
        <v>151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"/>
  <sheetViews>
    <sheetView showGridLines="0" zoomScale="150" zoomScaleNormal="150" workbookViewId="0">
      <pane ySplit="4" topLeftCell="A5" activePane="bottomLeft" state="frozen"/>
      <selection pane="bottomLeft" activeCell="E11" sqref="E11"/>
    </sheetView>
  </sheetViews>
  <sheetFormatPr baseColWidth="10" defaultColWidth="8.6640625" defaultRowHeight="15" x14ac:dyDescent="0.2"/>
  <cols>
    <col min="1" max="1" width="8" customWidth="1"/>
    <col min="2" max="4" width="18" customWidth="1"/>
    <col min="5" max="5" width="16" customWidth="1"/>
    <col min="6" max="6" width="12" customWidth="1"/>
  </cols>
  <sheetData>
    <row r="1" spans="1:6" ht="18" x14ac:dyDescent="0.2">
      <c r="A1" s="2" t="s">
        <v>152</v>
      </c>
    </row>
    <row r="2" spans="1:6" x14ac:dyDescent="0.2">
      <c r="A2" s="3" t="s">
        <v>153</v>
      </c>
    </row>
    <row r="4" spans="1:6" x14ac:dyDescent="0.2">
      <c r="A4" s="7" t="s">
        <v>154</v>
      </c>
      <c r="B4" s="7" t="s">
        <v>155</v>
      </c>
      <c r="C4" s="7" t="s">
        <v>156</v>
      </c>
      <c r="D4" s="7" t="s">
        <v>157</v>
      </c>
      <c r="E4" s="7" t="s">
        <v>158</v>
      </c>
      <c r="F4" s="7" t="s">
        <v>159</v>
      </c>
    </row>
    <row r="5" spans="1:6" x14ac:dyDescent="0.2">
      <c r="A5" s="15" t="s">
        <v>160</v>
      </c>
      <c r="B5" s="16">
        <v>178420649</v>
      </c>
      <c r="C5" s="16">
        <v>201436688</v>
      </c>
      <c r="D5" s="16">
        <v>189462038</v>
      </c>
      <c r="E5" s="16">
        <f>C5-D5</f>
        <v>11974650</v>
      </c>
      <c r="F5" s="17">
        <f>IFERROR(E5/C5,0)</f>
        <v>5.9446221633667848E-2</v>
      </c>
    </row>
    <row r="6" spans="1:6" x14ac:dyDescent="0.2">
      <c r="A6" s="15" t="s">
        <v>161</v>
      </c>
      <c r="B6" s="16">
        <v>177605477</v>
      </c>
      <c r="C6" s="16">
        <v>194741504</v>
      </c>
      <c r="D6" s="16">
        <v>191372600</v>
      </c>
      <c r="E6" s="16">
        <f>C6-D6</f>
        <v>3368904</v>
      </c>
      <c r="F6" s="17">
        <f>IFERROR(E6/C6,0)</f>
        <v>1.7299363159894256E-2</v>
      </c>
    </row>
    <row r="7" spans="1:6" x14ac:dyDescent="0.2">
      <c r="A7" s="15" t="s">
        <v>162</v>
      </c>
      <c r="B7" s="16">
        <v>209184517</v>
      </c>
      <c r="C7" s="16">
        <v>224599605</v>
      </c>
      <c r="D7" s="16">
        <v>207744487</v>
      </c>
      <c r="E7" s="16">
        <f>C7-D7</f>
        <v>16855118</v>
      </c>
      <c r="F7" s="17">
        <f>IFERROR(E7/C7,0)</f>
        <v>7.5045180956573809E-2</v>
      </c>
    </row>
    <row r="8" spans="1:6" x14ac:dyDescent="0.2">
      <c r="A8" s="15" t="s">
        <v>163</v>
      </c>
      <c r="B8" s="16">
        <v>238084504</v>
      </c>
      <c r="C8" s="16">
        <v>246165803</v>
      </c>
      <c r="D8" s="16">
        <v>213042984</v>
      </c>
      <c r="E8" s="16">
        <f>C8-D8</f>
        <v>33122819</v>
      </c>
      <c r="F8" s="17">
        <f>IFERROR(E8/C8,0)</f>
        <v>0.13455491622449281</v>
      </c>
    </row>
    <row r="9" spans="1:6" x14ac:dyDescent="0.2">
      <c r="A9" s="15" t="s">
        <v>164</v>
      </c>
      <c r="B9" s="16">
        <v>218621146</v>
      </c>
      <c r="C9" s="16">
        <v>267671512</v>
      </c>
      <c r="D9" s="16">
        <v>253735493</v>
      </c>
      <c r="E9" s="16">
        <f>C9-D9</f>
        <v>13936019</v>
      </c>
      <c r="F9" s="17">
        <f>IFERROR(E9/C9,0)</f>
        <v>5.206388567790509E-2</v>
      </c>
    </row>
    <row r="10" spans="1:6" ht="22.25" customHeight="1" x14ac:dyDescent="0.2">
      <c r="A10" s="1" t="s">
        <v>165</v>
      </c>
      <c r="B10" s="1"/>
      <c r="C10" s="1"/>
      <c r="D10" s="1"/>
      <c r="E10" s="1"/>
      <c r="F10" s="1"/>
    </row>
  </sheetData>
  <mergeCells count="1">
    <mergeCell ref="A10:F10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1"/>
  <sheetViews>
    <sheetView showGridLines="0" zoomScale="190" zoomScaleNormal="190" workbookViewId="0">
      <pane ySplit="4" topLeftCell="A5" activePane="bottomLeft" state="frozen"/>
      <selection pane="bottomLeft"/>
    </sheetView>
  </sheetViews>
  <sheetFormatPr baseColWidth="10" defaultColWidth="8.6640625" defaultRowHeight="15" x14ac:dyDescent="0.2"/>
  <cols>
    <col min="1" max="1" width="30" customWidth="1"/>
    <col min="2" max="6" width="15" customWidth="1"/>
    <col min="7" max="7" width="13" customWidth="1"/>
  </cols>
  <sheetData>
    <row r="1" spans="1:7" ht="18" x14ac:dyDescent="0.2">
      <c r="A1" s="2" t="s">
        <v>166</v>
      </c>
    </row>
    <row r="2" spans="1:7" x14ac:dyDescent="0.2">
      <c r="A2" s="3" t="s">
        <v>167</v>
      </c>
    </row>
    <row r="4" spans="1:7" x14ac:dyDescent="0.2">
      <c r="A4" s="7" t="s">
        <v>168</v>
      </c>
      <c r="B4" s="7" t="s">
        <v>169</v>
      </c>
      <c r="C4" s="7" t="s">
        <v>170</v>
      </c>
      <c r="D4" s="7" t="s">
        <v>171</v>
      </c>
      <c r="E4" s="7" t="s">
        <v>172</v>
      </c>
      <c r="F4" s="7" t="s">
        <v>173</v>
      </c>
      <c r="G4" s="7" t="s">
        <v>174</v>
      </c>
    </row>
    <row r="5" spans="1:7" x14ac:dyDescent="0.2">
      <c r="A5" s="18" t="s">
        <v>175</v>
      </c>
      <c r="B5" s="16">
        <v>29437616</v>
      </c>
      <c r="C5" s="16">
        <v>32485673</v>
      </c>
      <c r="D5" s="16">
        <v>34440650</v>
      </c>
      <c r="E5" s="16">
        <v>39990723</v>
      </c>
      <c r="F5" s="16">
        <v>49524675</v>
      </c>
      <c r="G5" s="17">
        <f t="shared" ref="G5:G11" si="0">IFERROR((F5-B5)/B5,0)</f>
        <v>0.68236024955281704</v>
      </c>
    </row>
    <row r="6" spans="1:7" x14ac:dyDescent="0.2">
      <c r="A6" s="18" t="s">
        <v>176</v>
      </c>
      <c r="B6" s="16">
        <v>128803063</v>
      </c>
      <c r="C6" s="16">
        <v>132465784</v>
      </c>
      <c r="D6" s="16">
        <v>140823054</v>
      </c>
      <c r="E6" s="16">
        <v>148985465</v>
      </c>
      <c r="F6" s="16">
        <v>158946828</v>
      </c>
      <c r="G6" s="17">
        <f t="shared" si="0"/>
        <v>0.23402987706899486</v>
      </c>
    </row>
    <row r="7" spans="1:7" x14ac:dyDescent="0.2">
      <c r="A7" s="18" t="s">
        <v>177</v>
      </c>
      <c r="B7" s="16">
        <v>14087561</v>
      </c>
      <c r="C7" s="16">
        <v>10471435</v>
      </c>
      <c r="D7" s="16">
        <v>11940764</v>
      </c>
      <c r="E7" s="16">
        <v>15518110</v>
      </c>
      <c r="F7" s="16">
        <v>15548333</v>
      </c>
      <c r="G7" s="17">
        <f t="shared" si="0"/>
        <v>0.10369232828876482</v>
      </c>
    </row>
    <row r="8" spans="1:7" x14ac:dyDescent="0.2">
      <c r="A8" s="18" t="s">
        <v>178</v>
      </c>
      <c r="B8" s="16">
        <v>36690027</v>
      </c>
      <c r="C8" s="16">
        <v>39020384</v>
      </c>
      <c r="D8" s="16">
        <v>40166088</v>
      </c>
      <c r="E8" s="16">
        <v>40344774</v>
      </c>
      <c r="F8" s="16">
        <v>41408699</v>
      </c>
      <c r="G8" s="17">
        <f t="shared" si="0"/>
        <v>0.12860911767658278</v>
      </c>
    </row>
    <row r="9" spans="1:7" x14ac:dyDescent="0.2">
      <c r="A9" s="18" t="s">
        <v>179</v>
      </c>
      <c r="B9" s="16">
        <v>47141184</v>
      </c>
      <c r="C9" s="16">
        <v>47763608</v>
      </c>
      <c r="D9" s="16">
        <v>51189624</v>
      </c>
      <c r="E9" s="16">
        <v>46976302</v>
      </c>
      <c r="F9" s="16">
        <v>56407286</v>
      </c>
      <c r="G9" s="17">
        <f t="shared" si="0"/>
        <v>0.19656065490421284</v>
      </c>
    </row>
    <row r="10" spans="1:7" x14ac:dyDescent="0.2">
      <c r="A10" s="18" t="s">
        <v>180</v>
      </c>
      <c r="B10" s="16">
        <v>39276468</v>
      </c>
      <c r="C10" s="16">
        <v>33448395</v>
      </c>
      <c r="D10" s="16">
        <v>38154847</v>
      </c>
      <c r="E10" s="16">
        <v>44729924</v>
      </c>
      <c r="F10" s="16">
        <v>43142248</v>
      </c>
      <c r="G10" s="17">
        <f t="shared" si="0"/>
        <v>9.842483799714373E-2</v>
      </c>
    </row>
    <row r="11" spans="1:7" x14ac:dyDescent="0.2">
      <c r="A11" s="18" t="s">
        <v>181</v>
      </c>
      <c r="B11" s="16">
        <v>6444578</v>
      </c>
      <c r="C11" s="16">
        <v>5448693</v>
      </c>
      <c r="D11" s="16">
        <v>6331876</v>
      </c>
      <c r="E11" s="16">
        <v>5692489</v>
      </c>
      <c r="F11" s="16">
        <v>6528974</v>
      </c>
      <c r="G11" s="17">
        <f t="shared" si="0"/>
        <v>1.3095659638226119E-2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2"/>
  <sheetViews>
    <sheetView showGridLines="0" tabSelected="1" zoomScale="140" zoomScaleNormal="140" workbookViewId="0">
      <pane ySplit="4" topLeftCell="A21" activePane="bottomLeft" state="frozen"/>
      <selection pane="bottomLeft" activeCell="H36" sqref="H36"/>
    </sheetView>
  </sheetViews>
  <sheetFormatPr baseColWidth="10" defaultColWidth="8.6640625" defaultRowHeight="15" x14ac:dyDescent="0.2"/>
  <cols>
    <col min="1" max="1" width="26" customWidth="1"/>
    <col min="2" max="2" width="42" customWidth="1"/>
    <col min="3" max="4" width="16" customWidth="1"/>
  </cols>
  <sheetData>
    <row r="1" spans="1:4" ht="18" x14ac:dyDescent="0.2">
      <c r="A1" s="2" t="s">
        <v>182</v>
      </c>
    </row>
    <row r="2" spans="1:4" x14ac:dyDescent="0.2">
      <c r="A2" s="3" t="s">
        <v>183</v>
      </c>
    </row>
    <row r="4" spans="1:4" x14ac:dyDescent="0.2">
      <c r="A4" s="7" t="s">
        <v>22</v>
      </c>
      <c r="B4" s="7" t="s">
        <v>184</v>
      </c>
      <c r="C4" s="7" t="s">
        <v>185</v>
      </c>
      <c r="D4" s="7" t="s">
        <v>186</v>
      </c>
    </row>
    <row r="5" spans="1:4" x14ac:dyDescent="0.2">
      <c r="A5" s="19" t="s">
        <v>187</v>
      </c>
      <c r="B5" s="20"/>
      <c r="C5" s="20"/>
      <c r="D5" s="20"/>
    </row>
    <row r="6" spans="1:4" x14ac:dyDescent="0.2">
      <c r="A6" s="21"/>
      <c r="B6" s="9" t="s">
        <v>188</v>
      </c>
      <c r="C6" s="22">
        <v>-1814296</v>
      </c>
      <c r="D6" s="22">
        <v>-2074429</v>
      </c>
    </row>
    <row r="7" spans="1:4" x14ac:dyDescent="0.2">
      <c r="A7" s="21"/>
      <c r="B7" s="9" t="s">
        <v>189</v>
      </c>
      <c r="C7" s="22">
        <v>50493898</v>
      </c>
      <c r="D7" s="22">
        <v>53346560</v>
      </c>
    </row>
    <row r="8" spans="1:4" x14ac:dyDescent="0.2">
      <c r="A8" s="21"/>
      <c r="B8" s="9" t="s">
        <v>190</v>
      </c>
      <c r="C8" s="22">
        <v>20276304</v>
      </c>
      <c r="D8" s="22">
        <v>20807528</v>
      </c>
    </row>
    <row r="9" spans="1:4" x14ac:dyDescent="0.2">
      <c r="A9" s="21"/>
      <c r="B9" s="9" t="s">
        <v>191</v>
      </c>
      <c r="C9" s="22">
        <v>4002539</v>
      </c>
      <c r="D9" s="22">
        <v>4038150</v>
      </c>
    </row>
    <row r="10" spans="1:4" x14ac:dyDescent="0.2">
      <c r="A10" s="21"/>
      <c r="B10" s="9" t="s">
        <v>192</v>
      </c>
      <c r="C10" s="22">
        <v>18353005</v>
      </c>
      <c r="D10" s="22">
        <v>18679788</v>
      </c>
    </row>
    <row r="11" spans="1:4" x14ac:dyDescent="0.2">
      <c r="A11" s="19" t="s">
        <v>193</v>
      </c>
      <c r="B11" s="20"/>
      <c r="C11" s="20"/>
      <c r="D11" s="20"/>
    </row>
    <row r="12" spans="1:4" x14ac:dyDescent="0.2">
      <c r="A12" s="21"/>
      <c r="B12" s="9" t="s">
        <v>194</v>
      </c>
      <c r="C12" s="22">
        <v>5915097</v>
      </c>
      <c r="D12" s="22">
        <v>5971099</v>
      </c>
    </row>
    <row r="13" spans="1:4" x14ac:dyDescent="0.2">
      <c r="A13" s="21"/>
      <c r="B13" s="9" t="s">
        <v>195</v>
      </c>
      <c r="C13" s="22">
        <v>57718367</v>
      </c>
      <c r="D13" s="22">
        <v>59242557</v>
      </c>
    </row>
    <row r="14" spans="1:4" x14ac:dyDescent="0.2">
      <c r="A14" s="21"/>
      <c r="B14" s="9" t="s">
        <v>196</v>
      </c>
      <c r="C14" s="22">
        <v>2720823</v>
      </c>
      <c r="D14" s="22">
        <v>2832658</v>
      </c>
    </row>
    <row r="15" spans="1:4" x14ac:dyDescent="0.2">
      <c r="A15" s="21"/>
      <c r="B15" s="9" t="s">
        <v>197</v>
      </c>
      <c r="C15" s="22">
        <v>1287985</v>
      </c>
      <c r="D15" s="22">
        <v>1314900</v>
      </c>
    </row>
    <row r="16" spans="1:4" x14ac:dyDescent="0.2">
      <c r="A16" s="21"/>
      <c r="B16" s="9" t="s">
        <v>198</v>
      </c>
      <c r="C16" s="22">
        <v>3838373</v>
      </c>
      <c r="D16" s="22">
        <v>3699665</v>
      </c>
    </row>
    <row r="17" spans="1:4" x14ac:dyDescent="0.2">
      <c r="A17" s="19" t="s">
        <v>199</v>
      </c>
      <c r="B17" s="20"/>
      <c r="C17" s="20"/>
      <c r="D17" s="20"/>
    </row>
    <row r="18" spans="1:4" x14ac:dyDescent="0.2">
      <c r="A18" s="21"/>
      <c r="B18" s="9" t="s">
        <v>200</v>
      </c>
      <c r="C18" s="22">
        <v>12055229</v>
      </c>
      <c r="D18" s="22">
        <v>11858970</v>
      </c>
    </row>
    <row r="19" spans="1:4" x14ac:dyDescent="0.2">
      <c r="A19" s="21"/>
      <c r="B19" s="9" t="s">
        <v>201</v>
      </c>
      <c r="C19" s="22">
        <v>2737340</v>
      </c>
      <c r="D19" s="22">
        <v>2781188</v>
      </c>
    </row>
    <row r="20" spans="1:4" x14ac:dyDescent="0.2">
      <c r="A20" s="21"/>
      <c r="B20" s="9" t="s">
        <v>202</v>
      </c>
      <c r="C20" s="22">
        <v>26613861</v>
      </c>
      <c r="D20" s="22">
        <v>25908203</v>
      </c>
    </row>
    <row r="21" spans="1:4" x14ac:dyDescent="0.2">
      <c r="A21" s="21"/>
      <c r="B21" s="9" t="s">
        <v>203</v>
      </c>
      <c r="C21" s="22">
        <v>74027431</v>
      </c>
      <c r="D21" s="22">
        <v>75290478</v>
      </c>
    </row>
    <row r="22" spans="1:4" x14ac:dyDescent="0.2">
      <c r="A22" s="21"/>
      <c r="B22" s="9" t="s">
        <v>204</v>
      </c>
      <c r="C22" s="22">
        <v>6427495</v>
      </c>
      <c r="D22" s="22">
        <v>6476695</v>
      </c>
    </row>
    <row r="23" spans="1:4" x14ac:dyDescent="0.2">
      <c r="A23" s="21"/>
      <c r="B23" s="9" t="s">
        <v>205</v>
      </c>
      <c r="C23" s="22">
        <v>12168016</v>
      </c>
      <c r="D23" s="22">
        <v>11856656</v>
      </c>
    </row>
    <row r="24" spans="1:4" x14ac:dyDescent="0.2">
      <c r="A24" s="21"/>
      <c r="B24" s="9" t="s">
        <v>206</v>
      </c>
      <c r="C24" s="22">
        <v>3857049</v>
      </c>
      <c r="D24" s="22">
        <v>3857049</v>
      </c>
    </row>
    <row r="25" spans="1:4" x14ac:dyDescent="0.2">
      <c r="A25" s="19" t="s">
        <v>207</v>
      </c>
      <c r="B25" s="20"/>
      <c r="C25" s="20"/>
      <c r="D25" s="20"/>
    </row>
    <row r="26" spans="1:4" x14ac:dyDescent="0.2">
      <c r="A26" s="21"/>
      <c r="B26" s="9" t="s">
        <v>208</v>
      </c>
      <c r="C26" s="22">
        <v>9718103</v>
      </c>
      <c r="D26" s="22">
        <v>9853443</v>
      </c>
    </row>
    <row r="27" spans="1:4" x14ac:dyDescent="0.2">
      <c r="A27" s="21"/>
      <c r="B27" s="9" t="s">
        <v>209</v>
      </c>
      <c r="C27" s="22">
        <v>22218371</v>
      </c>
      <c r="D27" s="22">
        <v>21286181</v>
      </c>
    </row>
    <row r="28" spans="1:4" x14ac:dyDescent="0.2">
      <c r="A28" s="21"/>
      <c r="B28" s="9" t="s">
        <v>210</v>
      </c>
      <c r="C28" s="22">
        <v>64248106</v>
      </c>
      <c r="D28" s="22">
        <v>53867758</v>
      </c>
    </row>
    <row r="29" spans="1:4" x14ac:dyDescent="0.2">
      <c r="A29" s="21"/>
      <c r="B29" s="9" t="s">
        <v>211</v>
      </c>
      <c r="C29" s="22">
        <v>16804564</v>
      </c>
      <c r="D29" s="22">
        <v>15421840</v>
      </c>
    </row>
    <row r="30" spans="1:4" x14ac:dyDescent="0.2">
      <c r="A30" s="21"/>
      <c r="B30" s="9" t="s">
        <v>212</v>
      </c>
      <c r="C30" s="22">
        <v>18778238</v>
      </c>
      <c r="D30" s="22">
        <v>19130391</v>
      </c>
    </row>
    <row r="31" spans="1:4" x14ac:dyDescent="0.2">
      <c r="A31" s="21"/>
      <c r="B31" s="9" t="s">
        <v>213</v>
      </c>
      <c r="C31" s="22">
        <v>16029314</v>
      </c>
      <c r="D31" s="22">
        <v>14662339</v>
      </c>
    </row>
    <row r="32" spans="1:4" x14ac:dyDescent="0.2">
      <c r="A32" s="21"/>
      <c r="B32" s="9" t="s">
        <v>214</v>
      </c>
      <c r="C32" s="22">
        <v>48719097</v>
      </c>
      <c r="D32" s="22">
        <v>47659683</v>
      </c>
    </row>
    <row r="33" spans="1:4" x14ac:dyDescent="0.2">
      <c r="A33" s="19" t="s">
        <v>215</v>
      </c>
      <c r="B33" s="20"/>
      <c r="C33" s="20"/>
      <c r="D33" s="20"/>
    </row>
    <row r="34" spans="1:4" x14ac:dyDescent="0.2">
      <c r="A34" s="21"/>
      <c r="B34" s="9" t="s">
        <v>216</v>
      </c>
      <c r="C34" s="22">
        <v>3712067</v>
      </c>
      <c r="D34" s="22">
        <v>3864664</v>
      </c>
    </row>
    <row r="35" spans="1:4" x14ac:dyDescent="0.2">
      <c r="A35" s="21"/>
      <c r="B35" s="9" t="s">
        <v>116</v>
      </c>
      <c r="C35" s="22">
        <v>14048007</v>
      </c>
      <c r="D35" s="22">
        <v>14639694</v>
      </c>
    </row>
    <row r="36" spans="1:4" x14ac:dyDescent="0.2">
      <c r="A36" s="21"/>
      <c r="B36" s="9" t="s">
        <v>217</v>
      </c>
      <c r="C36" s="22">
        <v>11925732</v>
      </c>
      <c r="D36" s="22">
        <v>12083767</v>
      </c>
    </row>
    <row r="37" spans="1:4" x14ac:dyDescent="0.2">
      <c r="A37" s="21"/>
      <c r="B37" s="9" t="s">
        <v>218</v>
      </c>
      <c r="C37" s="22">
        <v>5936187</v>
      </c>
      <c r="D37" s="22">
        <v>6052110</v>
      </c>
    </row>
    <row r="38" spans="1:4" x14ac:dyDescent="0.2">
      <c r="A38" s="21"/>
      <c r="B38" s="9" t="s">
        <v>219</v>
      </c>
      <c r="C38" s="22">
        <v>11855385</v>
      </c>
      <c r="D38" s="22">
        <v>11073098</v>
      </c>
    </row>
    <row r="39" spans="1:4" x14ac:dyDescent="0.2">
      <c r="A39" s="19" t="s">
        <v>220</v>
      </c>
      <c r="B39" s="20"/>
      <c r="C39" s="20"/>
      <c r="D39" s="20"/>
    </row>
    <row r="40" spans="1:4" x14ac:dyDescent="0.2">
      <c r="A40" s="21"/>
      <c r="B40" s="9" t="s">
        <v>221</v>
      </c>
      <c r="C40" s="22">
        <v>5980879</v>
      </c>
      <c r="D40" s="22">
        <v>5786868</v>
      </c>
    </row>
    <row r="41" spans="1:4" x14ac:dyDescent="0.2">
      <c r="A41" s="21"/>
      <c r="B41" s="9" t="s">
        <v>222</v>
      </c>
      <c r="C41" s="22">
        <v>1613075</v>
      </c>
      <c r="D41" s="22">
        <v>1615482</v>
      </c>
    </row>
    <row r="42" spans="1:4" x14ac:dyDescent="0.2">
      <c r="A42" s="21"/>
      <c r="B42" s="9" t="s">
        <v>223</v>
      </c>
      <c r="C42" s="22">
        <v>2087915</v>
      </c>
      <c r="D42" s="22">
        <v>2120268</v>
      </c>
    </row>
    <row r="43" spans="1:4" x14ac:dyDescent="0.2">
      <c r="A43" s="21"/>
      <c r="B43" s="9" t="s">
        <v>224</v>
      </c>
      <c r="C43" s="22">
        <v>8521189</v>
      </c>
      <c r="D43" s="22">
        <v>8655834</v>
      </c>
    </row>
    <row r="44" spans="1:4" x14ac:dyDescent="0.2">
      <c r="A44" s="21"/>
      <c r="B44" s="9" t="s">
        <v>225</v>
      </c>
      <c r="C44" s="22">
        <v>15104665</v>
      </c>
      <c r="D44" s="22">
        <v>15090222</v>
      </c>
    </row>
    <row r="45" spans="1:4" x14ac:dyDescent="0.2">
      <c r="A45" s="19" t="s">
        <v>226</v>
      </c>
      <c r="B45" s="20"/>
      <c r="C45" s="20"/>
      <c r="D45" s="20"/>
    </row>
    <row r="46" spans="1:4" x14ac:dyDescent="0.2">
      <c r="A46" s="21"/>
      <c r="B46" s="9" t="s">
        <v>227</v>
      </c>
      <c r="C46" s="22">
        <v>4633331</v>
      </c>
      <c r="D46" s="22">
        <v>4704656</v>
      </c>
    </row>
    <row r="47" spans="1:4" x14ac:dyDescent="0.2">
      <c r="A47" s="21"/>
      <c r="B47" s="9" t="s">
        <v>228</v>
      </c>
      <c r="C47" s="22">
        <v>2074346</v>
      </c>
      <c r="D47" s="22">
        <v>2119311</v>
      </c>
    </row>
    <row r="48" spans="1:4" x14ac:dyDescent="0.2">
      <c r="A48" s="21"/>
      <c r="B48" s="9" t="s">
        <v>229</v>
      </c>
      <c r="C48" s="22">
        <v>2479262</v>
      </c>
      <c r="D48" s="22">
        <v>2526512</v>
      </c>
    </row>
    <row r="49" spans="1:4" x14ac:dyDescent="0.2">
      <c r="A49" s="21"/>
      <c r="B49" s="9" t="s">
        <v>230</v>
      </c>
      <c r="C49" s="22">
        <v>1219469</v>
      </c>
      <c r="D49" s="22">
        <v>1237320</v>
      </c>
    </row>
    <row r="50" spans="1:4" x14ac:dyDescent="0.2">
      <c r="A50" s="21"/>
      <c r="B50" s="9" t="s">
        <v>231</v>
      </c>
      <c r="C50" s="22">
        <v>7443178</v>
      </c>
      <c r="D50" s="22">
        <v>7523323</v>
      </c>
    </row>
    <row r="51" spans="1:4" x14ac:dyDescent="0.2">
      <c r="A51" s="21"/>
      <c r="B51" s="9" t="s">
        <v>232</v>
      </c>
      <c r="C51" s="22">
        <v>267401</v>
      </c>
      <c r="D51" s="22">
        <v>272335</v>
      </c>
    </row>
    <row r="52" spans="1:4" x14ac:dyDescent="0.2">
      <c r="C52" s="25">
        <f>SUM(C5:C51)</f>
        <v>596096397</v>
      </c>
      <c r="D52" s="25">
        <f>SUM(D5:D51)</f>
        <v>587134814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9"/>
  <sheetViews>
    <sheetView showGridLines="0" zoomScale="180" zoomScaleNormal="180" workbookViewId="0"/>
  </sheetViews>
  <sheetFormatPr baseColWidth="10" defaultColWidth="8.6640625" defaultRowHeight="15" x14ac:dyDescent="0.2"/>
  <cols>
    <col min="1" max="1" width="46" customWidth="1"/>
    <col min="2" max="2" width="100" customWidth="1"/>
  </cols>
  <sheetData>
    <row r="1" spans="1:2" ht="18" x14ac:dyDescent="0.2">
      <c r="A1" s="2" t="s">
        <v>233</v>
      </c>
    </row>
    <row r="3" spans="1:2" x14ac:dyDescent="0.2">
      <c r="A3" s="23" t="s">
        <v>234</v>
      </c>
      <c r="B3" s="24" t="s">
        <v>235</v>
      </c>
    </row>
    <row r="4" spans="1:2" x14ac:dyDescent="0.2">
      <c r="A4" s="23" t="s">
        <v>236</v>
      </c>
      <c r="B4" s="24" t="s">
        <v>237</v>
      </c>
    </row>
    <row r="5" spans="1:2" x14ac:dyDescent="0.2">
      <c r="A5" s="23" t="s">
        <v>238</v>
      </c>
      <c r="B5" s="24" t="s">
        <v>239</v>
      </c>
    </row>
    <row r="6" spans="1:2" x14ac:dyDescent="0.2">
      <c r="A6" s="23" t="s">
        <v>240</v>
      </c>
      <c r="B6" s="24" t="s">
        <v>241</v>
      </c>
    </row>
    <row r="7" spans="1:2" x14ac:dyDescent="0.2">
      <c r="A7" s="23" t="s">
        <v>242</v>
      </c>
      <c r="B7" s="24" t="s">
        <v>243</v>
      </c>
    </row>
    <row r="8" spans="1:2" x14ac:dyDescent="0.2">
      <c r="A8" s="23" t="s">
        <v>244</v>
      </c>
      <c r="B8" s="24" t="s">
        <v>245</v>
      </c>
    </row>
    <row r="9" spans="1:2" x14ac:dyDescent="0.2">
      <c r="A9" s="23" t="s">
        <v>246</v>
      </c>
      <c r="B9" s="24" t="s">
        <v>247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README</vt:lpstr>
      <vt:lpstr>Performance Measures</vt:lpstr>
      <vt:lpstr>Service Outcomes</vt:lpstr>
      <vt:lpstr>Cost-Effectiveness</vt:lpstr>
      <vt:lpstr>Budget vs Actual</vt:lpstr>
      <vt:lpstr>By Function (5-yr)</vt:lpstr>
      <vt:lpstr>Program Budgets</vt:lpstr>
      <vt:lpstr>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Steve Kromer</cp:lastModifiedBy>
  <cp:revision>0</cp:revision>
  <dcterms:created xsi:type="dcterms:W3CDTF">2026-06-18T01:06:24Z</dcterms:created>
  <dcterms:modified xsi:type="dcterms:W3CDTF">2026-06-18T16:09:48Z</dcterms:modified>
  <dc:language>en-US</dc:language>
</cp:coreProperties>
</file>